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ital gains" sheetId="1" state="visible" r:id="rId1"/>
    <sheet xmlns:r="http://schemas.openxmlformats.org/officeDocument/2006/relationships" name="ATO r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 mmm yyyy"/>
    <numFmt numFmtId="166" formatCode="$0.00"/>
    <numFmt numFmtId="167" formatCode="0.0%"/>
    <numFmt numFmtId="168" formatCode="$0"/>
    <numFmt numFmtId="169" formatCode="#,##0.00;[Red]-#,##0.00;&quot;-&quot;"/>
    <numFmt numFmtId="170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00246D"/>
      <sz val="16"/>
    </font>
    <font>
      <name val="Calibri"/>
      <color rgb="00555555"/>
      <sz val="10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b val="1"/>
      <color rgb="0000246D"/>
      <sz val="11"/>
    </font>
    <font>
      <name val="Calibri"/>
      <b val="1"/>
      <color rgb="0000246D"/>
      <sz val="12"/>
    </font>
    <font/>
  </fonts>
  <fills count="4">
    <fill>
      <patternFill/>
    </fill>
    <fill>
      <patternFill patternType="gray125"/>
    </fill>
    <fill>
      <patternFill patternType="solid">
        <fgColor rgb="0000246D"/>
      </patternFill>
    </fill>
    <fill>
      <patternFill patternType="solid">
        <fgColor rgb="00FFFBE6"/>
      </patternFill>
    </fill>
  </fills>
  <borders count="5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  <border>
      <left/>
      <right/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 style="thin">
        <color rgb="00D5DCE8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6" fillId="3" borderId="1" applyProtection="1" pivotButton="0" quotePrefix="0" xfId="0">
      <protection locked="0" hidden="0"/>
    </xf>
    <xf numFmtId="0" fontId="3" fillId="0" borderId="0" pivotButton="0" quotePrefix="0" xfId="0"/>
    <xf numFmtId="0" fontId="5" fillId="0" borderId="0" pivotButton="0" quotePrefix="0" xfId="0"/>
    <xf numFmtId="0" fontId="0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7" fontId="0" fillId="0" borderId="0" pivotButton="0" quotePrefix="0" xfId="0"/>
    <xf numFmtId="169" fontId="0" fillId="3" borderId="1" applyProtection="1" pivotButton="0" quotePrefix="0" xfId="0">
      <protection locked="0" hidden="0"/>
    </xf>
    <xf numFmtId="0" fontId="4" fillId="2" borderId="0" applyAlignment="1" pivotButton="0" quotePrefix="0" xfId="0">
      <alignment vertical="center" wrapText="1"/>
    </xf>
    <xf numFmtId="170" fontId="0" fillId="3" borderId="1" applyProtection="1" pivotButton="0" quotePrefix="0" xfId="0">
      <protection locked="0" hidden="0"/>
    </xf>
    <xf numFmtId="169" fontId="0" fillId="0" borderId="0" pivotButton="0" quotePrefix="0" xfId="0"/>
    <xf numFmtId="0" fontId="7" fillId="0" borderId="0" pivotButton="0" quotePrefix="0" xfId="0"/>
    <xf numFmtId="169" fontId="5" fillId="0" borderId="0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workbookViewId="0">
      <pane xSplit="1" ySplit="16" topLeftCell="B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3" customWidth="1" min="7" max="7"/>
    <col width="14" customWidth="1" min="8" max="8"/>
    <col width="14" customWidth="1" min="9" max="9"/>
    <col width="14" customWidth="1" min="10" max="10"/>
    <col width="12" customWidth="1" min="11" max="11"/>
    <col width="13" customWidth="1" min="12" max="12"/>
  </cols>
  <sheetData>
    <row r="1" ht="24" customHeight="1">
      <c r="A1" s="1" t="inlineStr">
        <is>
          <t>Capital gains schedule</t>
        </is>
      </c>
    </row>
    <row r="2">
      <c r="A2" s="2" t="inlineStr">
        <is>
          <t>Top Accountants Pty Ltd  ·  1300 009 007  ·  info@topaccountants.com.au  ·  topaccountants.com.au</t>
        </is>
      </c>
    </row>
    <row r="3" ht="42" customHeight="1">
      <c r="A3" s="3" t="inlineStr">
        <is>
          <t>One row per asset sold. Cost base = purchase price + costs of buying and selling + capital improvements. Discount: 50% for individuals and trusts, 33⅓% for complying super funds, none for companies, if owned at least 12 months (not counting the days bought and sold). Losses are applied before the discount. Estimate only: we check it before lodging.</t>
        </is>
      </c>
    </row>
    <row r="5" ht="30" customHeight="1">
      <c r="A5" s="4" t="inlineStr">
        <is>
          <t>Financial year you’re doing the tax return for</t>
        </is>
      </c>
      <c r="B5" s="5" t="inlineStr">
        <is>
          <t>2025–26</t>
        </is>
      </c>
      <c r="C5" s="6" t="inlineStr">
        <is>
          <t>Choose the year from the list. The discount follows it.</t>
        </is>
      </c>
    </row>
    <row r="6">
      <c r="A6" s="7" t="inlineStr">
        <is>
          <t>Income year</t>
        </is>
      </c>
      <c r="B6">
        <f>TEXT(INDEX('ATO rates'!$B$2:$B$5,MATCH($B$5,'ATO rates'!$A$2:$A$5,0)),"d mmm yyyy")&amp;" – "&amp;TEXT(INDEX('ATO rates'!$C$2:$C$5,MATCH($B$5,'ATO rates'!$A$2:$A$5,0)),"d mmm yyyy")</f>
        <v/>
      </c>
    </row>
    <row r="8">
      <c r="A8" s="7" t="inlineStr">
        <is>
          <t>Name</t>
        </is>
      </c>
      <c r="B8" s="8" t="n"/>
      <c r="C8" s="9" t="n"/>
    </row>
    <row r="9">
      <c r="A9" s="7" t="inlineStr">
        <is>
          <t>Email</t>
        </is>
      </c>
      <c r="B9" s="8" t="n"/>
      <c r="C9" s="9" t="n"/>
    </row>
    <row r="10">
      <c r="A10" s="7" t="inlineStr">
        <is>
          <t>Phone</t>
        </is>
      </c>
      <c r="B10" s="8" t="n"/>
      <c r="C10" s="9" t="n"/>
    </row>
    <row r="12">
      <c r="A12" s="7" t="inlineStr">
        <is>
          <t>Owner type</t>
        </is>
      </c>
      <c r="B12" s="8" t="inlineStr">
        <is>
          <t>Individual</t>
        </is>
      </c>
    </row>
    <row r="13">
      <c r="A13" s="7" t="inlineStr">
        <is>
          <t>Discount %</t>
        </is>
      </c>
      <c r="B13" s="10">
        <f>IF($B$12="Company",INDEX('ATO rates'!$H$2:$H$5,MATCH($B$5,'ATO rates'!$A$2:$A$5,0)),IF($B$12="Super fund",INDEX('ATO rates'!$G$2:$G$5,MATCH($B$5,'ATO rates'!$A$2:$A$5,0)),INDEX('ATO rates'!$F$2:$F$5,MATCH($B$5,'ATO rates'!$A$2:$A$5,0))))</f>
        <v/>
      </c>
      <c r="C13" s="6" t="inlineStr">
        <is>
          <t>From the ATO rates for the year chosen above</t>
        </is>
      </c>
    </row>
    <row r="14">
      <c r="A14" s="7" t="inlineStr">
        <is>
          <t>Capital losses from earlier years</t>
        </is>
      </c>
      <c r="B14" s="11" t="n"/>
    </row>
    <row r="16" ht="30" customHeight="1">
      <c r="A16" s="12" t="inlineStr">
        <is>
          <t>Asset</t>
        </is>
      </c>
      <c r="B16" s="12" t="inlineStr">
        <is>
          <t>Type</t>
        </is>
      </c>
      <c r="C16" s="12" t="inlineStr">
        <is>
          <t>Date acquired</t>
        </is>
      </c>
      <c r="D16" s="12" t="inlineStr">
        <is>
          <t>Date sold</t>
        </is>
      </c>
      <c r="E16" s="12" t="inlineStr">
        <is>
          <t>Purchase price</t>
        </is>
      </c>
      <c r="F16" s="12" t="inlineStr">
        <is>
          <t>Costs of buying</t>
        </is>
      </c>
      <c r="G16" s="12" t="inlineStr">
        <is>
          <t>Costs of selling</t>
        </is>
      </c>
      <c r="H16" s="12" t="inlineStr">
        <is>
          <t>Improvements</t>
        </is>
      </c>
      <c r="I16" s="12" t="inlineStr">
        <is>
          <t>Cost base</t>
        </is>
      </c>
      <c r="J16" s="12" t="inlineStr">
        <is>
          <t>Sale proceeds</t>
        </is>
      </c>
      <c r="K16" s="12" t="inlineStr">
        <is>
          <t>Gain / (loss)</t>
        </is>
      </c>
      <c r="L16" s="12" t="inlineStr">
        <is>
          <t>Owned 12 months+?</t>
        </is>
      </c>
    </row>
    <row r="17">
      <c r="A17" s="8" t="n"/>
      <c r="B17" s="8" t="n"/>
      <c r="C17" s="13" t="n"/>
      <c r="D17" s="13" t="n"/>
      <c r="E17" s="11" t="n"/>
      <c r="F17" s="11" t="n"/>
      <c r="G17" s="11" t="n"/>
      <c r="H17" s="11" t="n"/>
      <c r="I17" s="14">
        <f>IF(A17="","",E17+F17+G17+H17)</f>
        <v/>
      </c>
      <c r="J17" s="11" t="n"/>
      <c r="K17" s="14">
        <f>IF(A17="","",J17-I17)</f>
        <v/>
      </c>
      <c r="L17">
        <f>IF(OR(C17="",D17=""),"",IF(D17-C17&gt;=367,"Yes",IF(DATE(YEAR(C17)+1,MONTH(C17),DAY(C17))&lt;D17,"Yes","No")))</f>
        <v/>
      </c>
    </row>
    <row r="18">
      <c r="A18" s="8" t="n"/>
      <c r="B18" s="8" t="n"/>
      <c r="C18" s="13" t="n"/>
      <c r="D18" s="13" t="n"/>
      <c r="E18" s="11" t="n"/>
      <c r="F18" s="11" t="n"/>
      <c r="G18" s="11" t="n"/>
      <c r="H18" s="11" t="n"/>
      <c r="I18" s="14">
        <f>IF(A18="","",E18+F18+G18+H18)</f>
        <v/>
      </c>
      <c r="J18" s="11" t="n"/>
      <c r="K18" s="14">
        <f>IF(A18="","",J18-I18)</f>
        <v/>
      </c>
      <c r="L18">
        <f>IF(OR(C18="",D18=""),"",IF(D18-C18&gt;=367,"Yes",IF(DATE(YEAR(C18)+1,MONTH(C18),DAY(C18))&lt;D18,"Yes","No")))</f>
        <v/>
      </c>
    </row>
    <row r="19">
      <c r="A19" s="8" t="n"/>
      <c r="B19" s="8" t="n"/>
      <c r="C19" s="13" t="n"/>
      <c r="D19" s="13" t="n"/>
      <c r="E19" s="11" t="n"/>
      <c r="F19" s="11" t="n"/>
      <c r="G19" s="11" t="n"/>
      <c r="H19" s="11" t="n"/>
      <c r="I19" s="14">
        <f>IF(A19="","",E19+F19+G19+H19)</f>
        <v/>
      </c>
      <c r="J19" s="11" t="n"/>
      <c r="K19" s="14">
        <f>IF(A19="","",J19-I19)</f>
        <v/>
      </c>
      <c r="L19">
        <f>IF(OR(C19="",D19=""),"",IF(D19-C19&gt;=367,"Yes",IF(DATE(YEAR(C19)+1,MONTH(C19),DAY(C19))&lt;D19,"Yes","No")))</f>
        <v/>
      </c>
    </row>
    <row r="20">
      <c r="A20" s="8" t="n"/>
      <c r="B20" s="8" t="n"/>
      <c r="C20" s="13" t="n"/>
      <c r="D20" s="13" t="n"/>
      <c r="E20" s="11" t="n"/>
      <c r="F20" s="11" t="n"/>
      <c r="G20" s="11" t="n"/>
      <c r="H20" s="11" t="n"/>
      <c r="I20" s="14">
        <f>IF(A20="","",E20+F20+G20+H20)</f>
        <v/>
      </c>
      <c r="J20" s="11" t="n"/>
      <c r="K20" s="14">
        <f>IF(A20="","",J20-I20)</f>
        <v/>
      </c>
      <c r="L20">
        <f>IF(OR(C20="",D20=""),"",IF(D20-C20&gt;=367,"Yes",IF(DATE(YEAR(C20)+1,MONTH(C20),DAY(C20))&lt;D20,"Yes","No")))</f>
        <v/>
      </c>
    </row>
    <row r="21">
      <c r="A21" s="8" t="n"/>
      <c r="B21" s="8" t="n"/>
      <c r="C21" s="13" t="n"/>
      <c r="D21" s="13" t="n"/>
      <c r="E21" s="11" t="n"/>
      <c r="F21" s="11" t="n"/>
      <c r="G21" s="11" t="n"/>
      <c r="H21" s="11" t="n"/>
      <c r="I21" s="14">
        <f>IF(A21="","",E21+F21+G21+H21)</f>
        <v/>
      </c>
      <c r="J21" s="11" t="n"/>
      <c r="K21" s="14">
        <f>IF(A21="","",J21-I21)</f>
        <v/>
      </c>
      <c r="L21">
        <f>IF(OR(C21="",D21=""),"",IF(D21-C21&gt;=367,"Yes",IF(DATE(YEAR(C21)+1,MONTH(C21),DAY(C21))&lt;D21,"Yes","No")))</f>
        <v/>
      </c>
    </row>
    <row r="22">
      <c r="A22" s="8" t="n"/>
      <c r="B22" s="8" t="n"/>
      <c r="C22" s="13" t="n"/>
      <c r="D22" s="13" t="n"/>
      <c r="E22" s="11" t="n"/>
      <c r="F22" s="11" t="n"/>
      <c r="G22" s="11" t="n"/>
      <c r="H22" s="11" t="n"/>
      <c r="I22" s="14">
        <f>IF(A22="","",E22+F22+G22+H22)</f>
        <v/>
      </c>
      <c r="J22" s="11" t="n"/>
      <c r="K22" s="14">
        <f>IF(A22="","",J22-I22)</f>
        <v/>
      </c>
      <c r="L22">
        <f>IF(OR(C22="",D22=""),"",IF(D22-C22&gt;=367,"Yes",IF(DATE(YEAR(C22)+1,MONTH(C22),DAY(C22))&lt;D22,"Yes","No")))</f>
        <v/>
      </c>
    </row>
    <row r="23">
      <c r="A23" s="8" t="n"/>
      <c r="B23" s="8" t="n"/>
      <c r="C23" s="13" t="n"/>
      <c r="D23" s="13" t="n"/>
      <c r="E23" s="11" t="n"/>
      <c r="F23" s="11" t="n"/>
      <c r="G23" s="11" t="n"/>
      <c r="H23" s="11" t="n"/>
      <c r="I23" s="14">
        <f>IF(A23="","",E23+F23+G23+H23)</f>
        <v/>
      </c>
      <c r="J23" s="11" t="n"/>
      <c r="K23" s="14">
        <f>IF(A23="","",J23-I23)</f>
        <v/>
      </c>
      <c r="L23">
        <f>IF(OR(C23="",D23=""),"",IF(D23-C23&gt;=367,"Yes",IF(DATE(YEAR(C23)+1,MONTH(C23),DAY(C23))&lt;D23,"Yes","No")))</f>
        <v/>
      </c>
    </row>
    <row r="24">
      <c r="A24" s="8" t="n"/>
      <c r="B24" s="8" t="n"/>
      <c r="C24" s="13" t="n"/>
      <c r="D24" s="13" t="n"/>
      <c r="E24" s="11" t="n"/>
      <c r="F24" s="11" t="n"/>
      <c r="G24" s="11" t="n"/>
      <c r="H24" s="11" t="n"/>
      <c r="I24" s="14">
        <f>IF(A24="","",E24+F24+G24+H24)</f>
        <v/>
      </c>
      <c r="J24" s="11" t="n"/>
      <c r="K24" s="14">
        <f>IF(A24="","",J24-I24)</f>
        <v/>
      </c>
      <c r="L24">
        <f>IF(OR(C24="",D24=""),"",IF(D24-C24&gt;=367,"Yes",IF(DATE(YEAR(C24)+1,MONTH(C24),DAY(C24))&lt;D24,"Yes","No")))</f>
        <v/>
      </c>
    </row>
    <row r="25">
      <c r="A25" s="8" t="n"/>
      <c r="B25" s="8" t="n"/>
      <c r="C25" s="13" t="n"/>
      <c r="D25" s="13" t="n"/>
      <c r="E25" s="11" t="n"/>
      <c r="F25" s="11" t="n"/>
      <c r="G25" s="11" t="n"/>
      <c r="H25" s="11" t="n"/>
      <c r="I25" s="14">
        <f>IF(A25="","",E25+F25+G25+H25)</f>
        <v/>
      </c>
      <c r="J25" s="11" t="n"/>
      <c r="K25" s="14">
        <f>IF(A25="","",J25-I25)</f>
        <v/>
      </c>
      <c r="L25">
        <f>IF(OR(C25="",D25=""),"",IF(D25-C25&gt;=367,"Yes",IF(DATE(YEAR(C25)+1,MONTH(C25),DAY(C25))&lt;D25,"Yes","No")))</f>
        <v/>
      </c>
    </row>
    <row r="26">
      <c r="A26" s="8" t="n"/>
      <c r="B26" s="8" t="n"/>
      <c r="C26" s="13" t="n"/>
      <c r="D26" s="13" t="n"/>
      <c r="E26" s="11" t="n"/>
      <c r="F26" s="11" t="n"/>
      <c r="G26" s="11" t="n"/>
      <c r="H26" s="11" t="n"/>
      <c r="I26" s="14">
        <f>IF(A26="","",E26+F26+G26+H26)</f>
        <v/>
      </c>
      <c r="J26" s="11" t="n"/>
      <c r="K26" s="14">
        <f>IF(A26="","",J26-I26)</f>
        <v/>
      </c>
      <c r="L26">
        <f>IF(OR(C26="",D26=""),"",IF(D26-C26&gt;=367,"Yes",IF(DATE(YEAR(C26)+1,MONTH(C26),DAY(C26))&lt;D26,"Yes","No")))</f>
        <v/>
      </c>
    </row>
    <row r="27">
      <c r="A27" s="8" t="n"/>
      <c r="B27" s="8" t="n"/>
      <c r="C27" s="13" t="n"/>
      <c r="D27" s="13" t="n"/>
      <c r="E27" s="11" t="n"/>
      <c r="F27" s="11" t="n"/>
      <c r="G27" s="11" t="n"/>
      <c r="H27" s="11" t="n"/>
      <c r="I27" s="14">
        <f>IF(A27="","",E27+F27+G27+H27)</f>
        <v/>
      </c>
      <c r="J27" s="11" t="n"/>
      <c r="K27" s="14">
        <f>IF(A27="","",J27-I27)</f>
        <v/>
      </c>
      <c r="L27">
        <f>IF(OR(C27="",D27=""),"",IF(D27-C27&gt;=367,"Yes",IF(DATE(YEAR(C27)+1,MONTH(C27),DAY(C27))&lt;D27,"Yes","No")))</f>
        <v/>
      </c>
    </row>
    <row r="28">
      <c r="A28" s="8" t="n"/>
      <c r="B28" s="8" t="n"/>
      <c r="C28" s="13" t="n"/>
      <c r="D28" s="13" t="n"/>
      <c r="E28" s="11" t="n"/>
      <c r="F28" s="11" t="n"/>
      <c r="G28" s="11" t="n"/>
      <c r="H28" s="11" t="n"/>
      <c r="I28" s="14">
        <f>IF(A28="","",E28+F28+G28+H28)</f>
        <v/>
      </c>
      <c r="J28" s="11" t="n"/>
      <c r="K28" s="14">
        <f>IF(A28="","",J28-I28)</f>
        <v/>
      </c>
      <c r="L28">
        <f>IF(OR(C28="",D28=""),"",IF(D28-C28&gt;=367,"Yes",IF(DATE(YEAR(C28)+1,MONTH(C28),DAY(C28))&lt;D28,"Yes","No")))</f>
        <v/>
      </c>
    </row>
    <row r="29">
      <c r="A29" s="8" t="n"/>
      <c r="B29" s="8" t="n"/>
      <c r="C29" s="13" t="n"/>
      <c r="D29" s="13" t="n"/>
      <c r="E29" s="11" t="n"/>
      <c r="F29" s="11" t="n"/>
      <c r="G29" s="11" t="n"/>
      <c r="H29" s="11" t="n"/>
      <c r="I29" s="14">
        <f>IF(A29="","",E29+F29+G29+H29)</f>
        <v/>
      </c>
      <c r="J29" s="11" t="n"/>
      <c r="K29" s="14">
        <f>IF(A29="","",J29-I29)</f>
        <v/>
      </c>
      <c r="L29">
        <f>IF(OR(C29="",D29=""),"",IF(D29-C29&gt;=367,"Yes",IF(DATE(YEAR(C29)+1,MONTH(C29),DAY(C29))&lt;D29,"Yes","No")))</f>
        <v/>
      </c>
    </row>
    <row r="30">
      <c r="A30" s="8" t="n"/>
      <c r="B30" s="8" t="n"/>
      <c r="C30" s="13" t="n"/>
      <c r="D30" s="13" t="n"/>
      <c r="E30" s="11" t="n"/>
      <c r="F30" s="11" t="n"/>
      <c r="G30" s="11" t="n"/>
      <c r="H30" s="11" t="n"/>
      <c r="I30" s="14">
        <f>IF(A30="","",E30+F30+G30+H30)</f>
        <v/>
      </c>
      <c r="J30" s="11" t="n"/>
      <c r="K30" s="14">
        <f>IF(A30="","",J30-I30)</f>
        <v/>
      </c>
      <c r="L30">
        <f>IF(OR(C30="",D30=""),"",IF(D30-C30&gt;=367,"Yes",IF(DATE(YEAR(C30)+1,MONTH(C30),DAY(C30))&lt;D30,"Yes","No")))</f>
        <v/>
      </c>
    </row>
    <row r="31">
      <c r="A31" s="8" t="n"/>
      <c r="B31" s="8" t="n"/>
      <c r="C31" s="13" t="n"/>
      <c r="D31" s="13" t="n"/>
      <c r="E31" s="11" t="n"/>
      <c r="F31" s="11" t="n"/>
      <c r="G31" s="11" t="n"/>
      <c r="H31" s="11" t="n"/>
      <c r="I31" s="14">
        <f>IF(A31="","",E31+F31+G31+H31)</f>
        <v/>
      </c>
      <c r="J31" s="11" t="n"/>
      <c r="K31" s="14">
        <f>IF(A31="","",J31-I31)</f>
        <v/>
      </c>
      <c r="L31">
        <f>IF(OR(C31="",D31=""),"",IF(D31-C31&gt;=367,"Yes",IF(DATE(YEAR(C31)+1,MONTH(C31),DAY(C31))&lt;D31,"Yes","No")))</f>
        <v/>
      </c>
    </row>
    <row r="32">
      <c r="A32" s="8" t="n"/>
      <c r="B32" s="8" t="n"/>
      <c r="C32" s="13" t="n"/>
      <c r="D32" s="13" t="n"/>
      <c r="E32" s="11" t="n"/>
      <c r="F32" s="11" t="n"/>
      <c r="G32" s="11" t="n"/>
      <c r="H32" s="11" t="n"/>
      <c r="I32" s="14">
        <f>IF(A32="","",E32+F32+G32+H32)</f>
        <v/>
      </c>
      <c r="J32" s="11" t="n"/>
      <c r="K32" s="14">
        <f>IF(A32="","",J32-I32)</f>
        <v/>
      </c>
      <c r="L32">
        <f>IF(OR(C32="",D32=""),"",IF(D32-C32&gt;=367,"Yes",IF(DATE(YEAR(C32)+1,MONTH(C32),DAY(C32))&lt;D32,"Yes","No")))</f>
        <v/>
      </c>
    </row>
    <row r="33">
      <c r="A33" s="8" t="n"/>
      <c r="B33" s="8" t="n"/>
      <c r="C33" s="13" t="n"/>
      <c r="D33" s="13" t="n"/>
      <c r="E33" s="11" t="n"/>
      <c r="F33" s="11" t="n"/>
      <c r="G33" s="11" t="n"/>
      <c r="H33" s="11" t="n"/>
      <c r="I33" s="14">
        <f>IF(A33="","",E33+F33+G33+H33)</f>
        <v/>
      </c>
      <c r="J33" s="11" t="n"/>
      <c r="K33" s="14">
        <f>IF(A33="","",J33-I33)</f>
        <v/>
      </c>
      <c r="L33">
        <f>IF(OR(C33="",D33=""),"",IF(D33-C33&gt;=367,"Yes",IF(DATE(YEAR(C33)+1,MONTH(C33),DAY(C33))&lt;D33,"Yes","No")))</f>
        <v/>
      </c>
    </row>
    <row r="34">
      <c r="A34" s="8" t="n"/>
      <c r="B34" s="8" t="n"/>
      <c r="C34" s="13" t="n"/>
      <c r="D34" s="13" t="n"/>
      <c r="E34" s="11" t="n"/>
      <c r="F34" s="11" t="n"/>
      <c r="G34" s="11" t="n"/>
      <c r="H34" s="11" t="n"/>
      <c r="I34" s="14">
        <f>IF(A34="","",E34+F34+G34+H34)</f>
        <v/>
      </c>
      <c r="J34" s="11" t="n"/>
      <c r="K34" s="14">
        <f>IF(A34="","",J34-I34)</f>
        <v/>
      </c>
      <c r="L34">
        <f>IF(OR(C34="",D34=""),"",IF(D34-C34&gt;=367,"Yes",IF(DATE(YEAR(C34)+1,MONTH(C34),DAY(C34))&lt;D34,"Yes","No")))</f>
        <v/>
      </c>
    </row>
    <row r="35">
      <c r="A35" s="8" t="n"/>
      <c r="B35" s="8" t="n"/>
      <c r="C35" s="13" t="n"/>
      <c r="D35" s="13" t="n"/>
      <c r="E35" s="11" t="n"/>
      <c r="F35" s="11" t="n"/>
      <c r="G35" s="11" t="n"/>
      <c r="H35" s="11" t="n"/>
      <c r="I35" s="14">
        <f>IF(A35="","",E35+F35+G35+H35)</f>
        <v/>
      </c>
      <c r="J35" s="11" t="n"/>
      <c r="K35" s="14">
        <f>IF(A35="","",J35-I35)</f>
        <v/>
      </c>
      <c r="L35">
        <f>IF(OR(C35="",D35=""),"",IF(D35-C35&gt;=367,"Yes",IF(DATE(YEAR(C35)+1,MONTH(C35),DAY(C35))&lt;D35,"Yes","No")))</f>
        <v/>
      </c>
    </row>
    <row r="36">
      <c r="A36" s="8" t="n"/>
      <c r="B36" s="8" t="n"/>
      <c r="C36" s="13" t="n"/>
      <c r="D36" s="13" t="n"/>
      <c r="E36" s="11" t="n"/>
      <c r="F36" s="11" t="n"/>
      <c r="G36" s="11" t="n"/>
      <c r="H36" s="11" t="n"/>
      <c r="I36" s="14">
        <f>IF(A36="","",E36+F36+G36+H36)</f>
        <v/>
      </c>
      <c r="J36" s="11" t="n"/>
      <c r="K36" s="14">
        <f>IF(A36="","",J36-I36)</f>
        <v/>
      </c>
      <c r="L36">
        <f>IF(OR(C36="",D36=""),"",IF(D36-C36&gt;=367,"Yes",IF(DATE(YEAR(C36)+1,MONTH(C36),DAY(C36))&lt;D36,"Yes","No")))</f>
        <v/>
      </c>
    </row>
    <row r="38">
      <c r="A38" s="15" t="inlineStr">
        <is>
          <t>Gains on assets owned 12 months or more</t>
        </is>
      </c>
      <c r="B38" s="14">
        <f>SUMIFS(K17:K36,K17:K36,"&gt;0",L17:L36,"Yes")</f>
        <v/>
      </c>
    </row>
    <row r="39">
      <c r="A39" s="15" t="inlineStr">
        <is>
          <t>Gains on assets owned less than 12 months</t>
        </is>
      </c>
      <c r="B39" s="14">
        <f>SUMIFS(K17:K36,K17:K36,"&gt;0",L17:L36,"&lt;&gt;Yes")</f>
        <v/>
      </c>
    </row>
    <row r="40">
      <c r="A40" s="15" t="inlineStr">
        <is>
          <t>Capital losses this year</t>
        </is>
      </c>
      <c r="B40" s="14">
        <f>-SUMIF(K17:K36,"&lt;0")</f>
        <v/>
      </c>
    </row>
    <row r="41">
      <c r="A41" s="15" t="inlineStr">
        <is>
          <t>Total losses to apply (this year + earlier years)</t>
        </is>
      </c>
      <c r="B41" s="14">
        <f>B40+$B$14</f>
        <v/>
      </c>
    </row>
    <row r="42">
      <c r="A42" s="15" t="inlineStr">
        <is>
          <t>Losses applied to short-term gains first</t>
        </is>
      </c>
      <c r="B42" s="14">
        <f>MIN(B39,B41)</f>
        <v/>
      </c>
    </row>
    <row r="43">
      <c r="A43" s="15" t="inlineStr">
        <is>
          <t>Discountable gains after losses</t>
        </is>
      </c>
      <c r="B43" s="14">
        <f>MAX(0,B38-(B41-B42))</f>
        <v/>
      </c>
    </row>
    <row r="44">
      <c r="A44" s="15" t="inlineStr">
        <is>
          <t>Discount</t>
        </is>
      </c>
      <c r="B44" s="14">
        <f>ROUND(B43*$B$13,2)</f>
        <v/>
      </c>
    </row>
    <row r="45">
      <c r="A45" s="7" t="inlineStr">
        <is>
          <t>Net capital gain</t>
        </is>
      </c>
      <c r="B45" s="16">
        <f>MAX(0,B39-B42)+B43-B44</f>
        <v/>
      </c>
    </row>
    <row r="46">
      <c r="A46" s="7" t="inlineStr">
        <is>
          <t>Net capital losses to carry forward</t>
        </is>
      </c>
      <c r="B46" s="16">
        <f>MAX(0,B41-B38-B39)</f>
        <v/>
      </c>
    </row>
    <row r="48">
      <c r="A48" s="6" t="inlineStr">
        <is>
          <t>Note: the 12 months don’t count the day you acquired the asset or the day of sale. The “Owned 12 months+?” column checks this. The CGT changes starting 1 July 2027 don’t apply to these years.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5">
    <mergeCell ref="B10:C10"/>
    <mergeCell ref="B9:C9"/>
    <mergeCell ref="A3:L3"/>
    <mergeCell ref="B8:C8"/>
    <mergeCell ref="B6:D6"/>
  </mergeCells>
  <dataValidations count="3">
    <dataValidation sqref="B5" showDropDown="0" showInputMessage="0" showErrorMessage="1" allowBlank="0" errorTitle="Financial year" error="Please choose a financial year from the list." type="list">
      <formula1>'ATO rates'!$A$2:$A$5</formula1>
    </dataValidation>
    <dataValidation sqref="B12" showDropDown="0" showInputMessage="0" showErrorMessage="0" allowBlank="0" type="list">
      <formula1>"Individual,Trust,Super fund,Company"</formula1>
    </dataValidation>
    <dataValidation sqref="B17:B36" showDropDown="0" showInputMessage="0" showErrorMessage="0" allowBlank="1" type="list">
      <formula1>"Shares or units,Crypto,Real estate,Collectable,Other"</formula1>
    </dataValidation>
  </dataValidations>
  <pageMargins left="0.75" right="0.75" top="1" bottom="1" header="0.5" footer="0.5"/>
  <pageSetup orientation="landscape" fitToHeight="0" fitToWidth="1"/>
  <headerFooter>
    <oddHeader/>
    <oddFooter>&amp;CTop Accountants Pty Ltd  ·  1300 009 007  ·  info@topaccountants.com.au  ·  topaccountants.com.au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44" customHeight="1">
      <c r="A1" s="12" t="inlineStr">
        <is>
          <t>Financial year</t>
        </is>
      </c>
      <c r="B1" s="12" t="inlineStr">
        <is>
          <t>Year starts</t>
        </is>
      </c>
      <c r="C1" s="12" t="inlineStr">
        <is>
          <t>Year ends</t>
        </is>
      </c>
      <c r="D1" s="12" t="inlineStr">
        <is>
          <t>WFH fixed rate ($/hour)</t>
        </is>
      </c>
      <c r="E1" s="12" t="inlineStr">
        <is>
          <t>Car cents per km ($/km)</t>
        </is>
      </c>
      <c r="F1" s="12" t="inlineStr">
        <is>
          <t>CGT discount: individuals and trusts</t>
        </is>
      </c>
      <c r="G1" s="12" t="inlineStr">
        <is>
          <t>CGT discount: complying super funds</t>
        </is>
      </c>
      <c r="H1" s="12" t="inlineStr">
        <is>
          <t>CGT discount: companies</t>
        </is>
      </c>
      <c r="I1" s="12" t="inlineStr">
        <is>
          <t>Gifts to DGRs: minimum ($)</t>
        </is>
      </c>
    </row>
    <row r="2">
      <c r="A2" s="17" t="inlineStr">
        <is>
          <t>2025–26</t>
        </is>
      </c>
      <c r="B2" s="18" t="n">
        <v>45839</v>
      </c>
      <c r="C2" s="18" t="n">
        <v>46203</v>
      </c>
      <c r="D2" s="19" t="n">
        <v>0.7</v>
      </c>
      <c r="E2" s="19" t="n">
        <v>0.88</v>
      </c>
      <c r="F2" s="20" t="n">
        <v>0.5</v>
      </c>
      <c r="G2" s="20" t="n">
        <v>0.3333333333333333</v>
      </c>
      <c r="H2" s="20" t="n">
        <v>0</v>
      </c>
      <c r="I2" s="21" t="n">
        <v>0</v>
      </c>
    </row>
    <row r="3">
      <c r="A3" s="17" t="inlineStr">
        <is>
          <t>2024–25</t>
        </is>
      </c>
      <c r="B3" s="18" t="n">
        <v>45474</v>
      </c>
      <c r="C3" s="18" t="n">
        <v>45838</v>
      </c>
      <c r="D3" s="19" t="n">
        <v>0.7</v>
      </c>
      <c r="E3" s="19" t="n">
        <v>0.88</v>
      </c>
      <c r="F3" s="20" t="n">
        <v>0.5</v>
      </c>
      <c r="G3" s="20" t="n">
        <v>0.3333333333333333</v>
      </c>
      <c r="H3" s="20" t="n">
        <v>0</v>
      </c>
      <c r="I3" s="21" t="n">
        <v>0</v>
      </c>
    </row>
    <row r="4">
      <c r="A4" s="17" t="inlineStr">
        <is>
          <t>2023–24</t>
        </is>
      </c>
      <c r="B4" s="18" t="n">
        <v>45108</v>
      </c>
      <c r="C4" s="18" t="n">
        <v>45473</v>
      </c>
      <c r="D4" s="19" t="n">
        <v>0.67</v>
      </c>
      <c r="E4" s="19" t="n">
        <v>0.85</v>
      </c>
      <c r="F4" s="20" t="n">
        <v>0.5</v>
      </c>
      <c r="G4" s="20" t="n">
        <v>0.3333333333333333</v>
      </c>
      <c r="H4" s="20" t="n">
        <v>0</v>
      </c>
      <c r="I4" s="21" t="n">
        <v>2</v>
      </c>
    </row>
    <row r="5">
      <c r="A5" s="17" t="inlineStr">
        <is>
          <t>2022–23</t>
        </is>
      </c>
      <c r="B5" s="18" t="n">
        <v>44743</v>
      </c>
      <c r="C5" s="18" t="n">
        <v>45107</v>
      </c>
      <c r="D5" s="19" t="n">
        <v>0.67</v>
      </c>
      <c r="E5" s="19" t="n">
        <v>0.78</v>
      </c>
      <c r="F5" s="20" t="n">
        <v>0.5</v>
      </c>
      <c r="G5" s="20" t="n">
        <v>0.3333333333333333</v>
      </c>
      <c r="H5" s="20" t="n">
        <v>0</v>
      </c>
      <c r="I5" s="21" t="n">
        <v>2</v>
      </c>
    </row>
    <row r="7">
      <c r="A7" s="6" t="inlineStr">
        <is>
          <t>Checked on ato.gov.au on 21 October 2026. 2026–27 is not listed: the ATO has not published a working-from-home fixed rate for it yet.</t>
        </is>
      </c>
    </row>
    <row r="8">
      <c r="A8" s="6" t="inlineStr">
        <is>
          <t>Working from home: https://www.ato.gov.au/individuals-and-families/income-deductions-offsets-and-records/deductions-you-can-claim/working-from-home-expenses/fixed-rate-method</t>
        </is>
      </c>
    </row>
    <row r="9">
      <c r="A9" s="6" t="inlineStr">
        <is>
          <t>Car cents per km: https://www.ato.gov.au/individuals-and-families/income-deductions-offsets-and-records/deductions-you-can-claim/work-related-deductions/cars-transport-and-travel/motor-vehicle-and-car-expenses/expenses-for-a-car-you-own-or-lease/cents-per-kilometre-method</t>
        </is>
      </c>
    </row>
    <row r="10">
      <c r="A10" s="6" t="inlineStr">
        <is>
          <t>CGT discount: https://www.ato.gov.au/individuals-and-families/investments-and-assets/capital-gains-tax/cgt-discount</t>
        </is>
      </c>
    </row>
    <row r="11">
      <c r="A11" s="6" t="inlineStr">
        <is>
          <t>Gifts and donations: https://www.ato.gov.au/individuals-and-families/income-deductions-offsets-and-records/deductions-you-can-claim/gifts-and-donations</t>
        </is>
      </c>
    </row>
    <row r="13">
      <c r="A13" s="6" t="inlineStr">
        <is>
          <t>The CGT changes legislated to start on 1 July 2027 don’t apply to these years.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Top Accountants Pty Ltd</dc:creator>
  <dcterms:created xmlns:dcterms="http://purl.org/dc/terms/" xmlns:xsi="http://www.w3.org/2001/XMLSchema-instance" xsi:type="dcterms:W3CDTF">2026-10-20T19:58:22Z</dcterms:created>
  <dcterms:modified xmlns:dcterms="http://purl.org/dc/terms/" xmlns:xsi="http://www.w3.org/2001/XMLSchema-instance" xsi:type="dcterms:W3CDTF">2026-10-20T19:58:22Z</dcterms:modified>
</cp:coreProperties>
</file>